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 tabRatio="500"/>
  </bookViews>
  <sheets>
    <sheet name="мед изделия" sheetId="1" r:id="rId1"/>
    <sheet name="Лист2" sheetId="2" r:id="rId2"/>
    <sheet name="Лист3" sheetId="3" r:id="rId3"/>
  </sheets>
  <definedNames>
    <definedName name="_GoBack" localSheetId="0">'мед изделия'!$B$42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/>
  <c r="F7"/>
  <c r="G7"/>
  <c r="F8"/>
  <c r="G8"/>
  <c r="F10"/>
  <c r="F12"/>
  <c r="F13"/>
  <c r="G13"/>
  <c r="F14"/>
  <c r="G14"/>
  <c r="F15"/>
  <c r="G15"/>
  <c r="F16"/>
  <c r="G16"/>
  <c r="F17"/>
  <c r="G17"/>
  <c r="F18"/>
  <c r="G18"/>
  <c r="F19"/>
  <c r="G19"/>
  <c r="G21"/>
  <c r="F23"/>
  <c r="G23"/>
  <c r="F25"/>
  <c r="G25"/>
  <c r="F26"/>
  <c r="G26"/>
  <c r="F27"/>
  <c r="G27"/>
  <c r="F28"/>
  <c r="G28"/>
  <c r="F30"/>
  <c r="G30"/>
  <c r="F31"/>
  <c r="G31"/>
  <c r="F32"/>
  <c r="G32"/>
  <c r="G33"/>
  <c r="F34"/>
  <c r="G34"/>
  <c r="F35"/>
  <c r="F37"/>
  <c r="G37"/>
  <c r="F39"/>
  <c r="F40"/>
  <c r="F41"/>
  <c r="F43"/>
  <c r="G43"/>
  <c r="F44"/>
  <c r="F49"/>
  <c r="G49"/>
  <c r="F50"/>
  <c r="F51"/>
  <c r="E9" l="1"/>
  <c r="E10"/>
  <c r="E12"/>
  <c r="E35"/>
  <c r="E39"/>
  <c r="E41"/>
  <c r="E44"/>
  <c r="E50"/>
  <c r="E51"/>
  <c r="E11"/>
  <c r="E29"/>
  <c r="E36"/>
  <c r="E40"/>
  <c r="E42"/>
  <c r="E45"/>
  <c r="E46"/>
  <c r="E47"/>
  <c r="E48"/>
  <c r="E52"/>
  <c r="E53"/>
  <c r="E54"/>
  <c r="E55"/>
  <c r="E56"/>
  <c r="E57"/>
  <c r="E58"/>
  <c r="E59"/>
  <c r="E60"/>
  <c r="E61"/>
  <c r="E62"/>
  <c r="E63"/>
  <c r="E37"/>
  <c r="E33"/>
  <c r="E31"/>
  <c r="E28"/>
  <c r="E7" l="1"/>
  <c r="E14"/>
  <c r="E16"/>
  <c r="E18"/>
  <c r="E27"/>
  <c r="E34"/>
  <c r="E43"/>
  <c r="E13"/>
  <c r="E15"/>
  <c r="E17"/>
  <c r="E19"/>
  <c r="E26"/>
  <c r="E49"/>
  <c r="E8"/>
  <c r="E30"/>
  <c r="E32"/>
  <c r="E38"/>
</calcChain>
</file>

<file path=xl/sharedStrings.xml><?xml version="1.0" encoding="utf-8"?>
<sst xmlns="http://schemas.openxmlformats.org/spreadsheetml/2006/main" count="181" uniqueCount="106">
  <si>
    <t>Наименование</t>
  </si>
  <si>
    <t>Ед.</t>
  </si>
  <si>
    <t>Всего</t>
  </si>
  <si>
    <t>Бинт медицинский н/стерильный  7 м х 14 см, плотность 36 гр/м, ГОСТ 1172-93</t>
  </si>
  <si>
    <t>шт</t>
  </si>
  <si>
    <t>Лейкопластырь 3*500 в индивидуальной упаковке на основе каучука "Верофарм"</t>
  </si>
  <si>
    <t>Лейкопластырь бактерицидный 1,9*7,2 в инд.упаковке</t>
  </si>
  <si>
    <t>Лейкопластырь гипоаллергенный 3*500 на основе перфорированного прозрачного пластика в индивидуальной упаковке</t>
  </si>
  <si>
    <t xml:space="preserve">Повязка для фиксации в/в катетеров </t>
  </si>
  <si>
    <t>"Абсолютсепт ССР" сменный блок сухих салфеток №100/150*300мм/45г</t>
  </si>
  <si>
    <t>Маска 3-х слойная на резинке</t>
  </si>
  <si>
    <t>Шапочка Шарлотка на резинке</t>
  </si>
  <si>
    <t>Простынь одноразовая в рулоне н/с 80*200 (100 шт)</t>
  </si>
  <si>
    <t>рулон</t>
  </si>
  <si>
    <t>Система   ИНФУЗИОННАЯ для переливания растворов (пластик. Шип), игла 0,80 х 40 – 21G, SFM</t>
  </si>
  <si>
    <t>шприц иньекционный о/р 2мл</t>
  </si>
  <si>
    <t>шприц иньекционный о/р 5мл</t>
  </si>
  <si>
    <t>шприц иньекционный о/р 10мл</t>
  </si>
  <si>
    <t>пар</t>
  </si>
  <si>
    <t>Перчатки смотровые стерильные  р.7,0</t>
  </si>
  <si>
    <t>Перчатки смотровые стерильные  р.7,5</t>
  </si>
  <si>
    <t>Бахилы п/эт низкие</t>
  </si>
  <si>
    <t>Гель для УЗИ «Медиагель» 5000 мл средней вязкости</t>
  </si>
  <si>
    <t>флак</t>
  </si>
  <si>
    <t>Гель для ЭКГ «Униагель»(гель для ЭКГ,ЭЭГ, РЭГ, ЭМГ)200 мл средней вязкости</t>
  </si>
  <si>
    <t>Емкость-контейнер  для сбора острого инсрум-я 0,5л</t>
  </si>
  <si>
    <t>Емкость-контейнер  для сбора острого инсрум-я 1,5л</t>
  </si>
  <si>
    <t>Контейнеры лабораторные для взятия проб с завинчивающейся крышкой в индивидуальной упаковке  120 мл о/р стер</t>
  </si>
  <si>
    <t>Кружка Эсмарха о/стер 2 л</t>
  </si>
  <si>
    <t>Катетер фолея размер№18</t>
  </si>
  <si>
    <t>бумага для узи принтера SONY UPP-110HG</t>
  </si>
  <si>
    <t>ШТ</t>
  </si>
  <si>
    <t>Лента диаграммная из термобумаги рулонная для медицинских регистрирующих приборов  63 мм *30 мм Nihon Conden   с внутр. Намоткой, с сеткой  1150 Nichon Conden</t>
  </si>
  <si>
    <t>Маска лицевая кислородная размр L с удлин трубкой 2 м</t>
  </si>
  <si>
    <t>тест на беременность</t>
  </si>
  <si>
    <t>Презервативы для трансвагинального УЗИ «Азри»</t>
  </si>
  <si>
    <t>эндотрахеальная трубка разм 7,5 №10</t>
  </si>
  <si>
    <t>уп</t>
  </si>
  <si>
    <t>эндотрахеальная трубка разм 8 №10</t>
  </si>
  <si>
    <t xml:space="preserve">мочеприемник одноразовый 1,5 л </t>
  </si>
  <si>
    <t>Термометр для холодильника стеклянный</t>
  </si>
  <si>
    <t>Тонометр механический  LD</t>
  </si>
  <si>
    <t>Тест полоски АCU CHEK PERFORMA №50</t>
  </si>
  <si>
    <t>Тест полоски ONE TOUCH VERIO №50</t>
  </si>
  <si>
    <t>Тест полоски АCU CHEK ACTIV  №50</t>
  </si>
  <si>
    <t xml:space="preserve">Шпатель о/р </t>
  </si>
  <si>
    <t>лампа бактерицидная philips TUV-30 W</t>
  </si>
  <si>
    <t>лампа бактерицидная philips TUV-15 W</t>
  </si>
  <si>
    <t>Пленка blue рентгеновская Curix  мед.  35x35\100</t>
  </si>
  <si>
    <t>Пленка blue рентгеновская Curix  мед.  24x30\100</t>
  </si>
  <si>
    <t>Пленка blue рентгеновская MAMORAY мед. Для маммографии 18x24\100</t>
  </si>
  <si>
    <t>Фиксаж для стоматологической пленки 5 л</t>
  </si>
  <si>
    <t>Проявитель для стоматологической пленки 5л</t>
  </si>
  <si>
    <t>Пленка D-Speed Carestream  рентгеновская для стоматологии 3x4 №100</t>
  </si>
  <si>
    <t>Пробирка 13*100  5 мл красные</t>
  </si>
  <si>
    <t>Игла двухсторонняя 22G</t>
  </si>
  <si>
    <t xml:space="preserve">шт </t>
  </si>
  <si>
    <t>Пробирка 13*75 3 мл фиолетовая</t>
  </si>
  <si>
    <t xml:space="preserve">Переходник для иглы одноразовый </t>
  </si>
  <si>
    <t>Пробирка 13*100 6 мл желтые</t>
  </si>
  <si>
    <t xml:space="preserve">                                                                                              </t>
  </si>
  <si>
    <t>манометр электронный ДМ 2010СгУ2 с диапазоном показаний 0-400 кРа</t>
  </si>
  <si>
    <t>ПД</t>
  </si>
  <si>
    <t>ОМС</t>
  </si>
  <si>
    <t>Технические характеристики</t>
  </si>
  <si>
    <t>Приложение № 4</t>
  </si>
  <si>
    <t>изделий медицинского назначения</t>
  </si>
  <si>
    <t>П/П №</t>
  </si>
  <si>
    <t>Перчатки смотровые н/стер  р.S латексные</t>
  </si>
  <si>
    <t>Перчатки смотровые н/стер  р.M  латексные</t>
  </si>
  <si>
    <t>Перчатки смотровые н/стер  р.L латексные</t>
  </si>
  <si>
    <t>Перчатки смотровые н/стер  р.S нитрил</t>
  </si>
  <si>
    <t>Перчатки смотровые н/стер  р.M нитрил</t>
  </si>
  <si>
    <t>Перчатки смотровые н/стер  р.L нитрил</t>
  </si>
  <si>
    <t>Основные характеристики закупаемого товара, работ, услуг</t>
  </si>
  <si>
    <t>Бинт</t>
  </si>
  <si>
    <t>Лейкопластырь</t>
  </si>
  <si>
    <t>Повязка</t>
  </si>
  <si>
    <t>Салфетки</t>
  </si>
  <si>
    <t>Маска</t>
  </si>
  <si>
    <t>Шапочка</t>
  </si>
  <si>
    <t>Простынь</t>
  </si>
  <si>
    <t>Шприц</t>
  </si>
  <si>
    <t>Перчатки</t>
  </si>
  <si>
    <t>Бахилы</t>
  </si>
  <si>
    <t>Гель</t>
  </si>
  <si>
    <t>Контейнер</t>
  </si>
  <si>
    <t>Кружка</t>
  </si>
  <si>
    <t>Катетер</t>
  </si>
  <si>
    <t>Бумага</t>
  </si>
  <si>
    <t>Лента</t>
  </si>
  <si>
    <t>Тест-полоски</t>
  </si>
  <si>
    <t>Презервативы</t>
  </si>
  <si>
    <t>Трубка</t>
  </si>
  <si>
    <t>Мочеприемник</t>
  </si>
  <si>
    <t>Тонометр</t>
  </si>
  <si>
    <t>Термометр</t>
  </si>
  <si>
    <t>Шпатель</t>
  </si>
  <si>
    <t>Лампа</t>
  </si>
  <si>
    <t>Пленка</t>
  </si>
  <si>
    <t>Фиксаж</t>
  </si>
  <si>
    <t>Проявитель</t>
  </si>
  <si>
    <t>Пробирка</t>
  </si>
  <si>
    <t>Игла</t>
  </si>
  <si>
    <t>Переходник</t>
  </si>
  <si>
    <t>Манометр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</si>
</sst>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 wrapText="1"/>
    </xf>
    <xf numFmtId="0" fontId="4" fillId="0" borderId="0" xfId="0" applyFont="1" applyBorder="1"/>
    <xf numFmtId="0" fontId="8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7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76"/>
  <sheetViews>
    <sheetView tabSelected="1" view="pageBreakPreview" zoomScale="85" zoomScaleNormal="85" zoomScalePageLayoutView="85" workbookViewId="0">
      <selection activeCell="F10" sqref="F10"/>
    </sheetView>
  </sheetViews>
  <sheetFormatPr defaultRowHeight="15"/>
  <cols>
    <col min="2" max="2" width="60" customWidth="1"/>
    <col min="3" max="3" width="28.28515625" customWidth="1"/>
    <col min="4" max="4" width="8.5703125" customWidth="1"/>
    <col min="5" max="5" width="13.42578125" customWidth="1"/>
    <col min="6" max="6" width="27.5703125" customWidth="1"/>
    <col min="7" max="7" width="23" customWidth="1"/>
    <col min="8" max="1027" width="8.5703125" customWidth="1"/>
  </cols>
  <sheetData>
    <row r="1" spans="1:10">
      <c r="E1" s="10"/>
      <c r="G1" t="s">
        <v>65</v>
      </c>
    </row>
    <row r="2" spans="1:10" ht="20.25">
      <c r="B2" s="18" t="s">
        <v>64</v>
      </c>
      <c r="C2" s="18"/>
      <c r="D2" s="18"/>
      <c r="E2" s="18"/>
      <c r="F2" s="18"/>
      <c r="G2" s="18"/>
    </row>
    <row r="3" spans="1:10" ht="22.5">
      <c r="B3" s="19" t="s">
        <v>66</v>
      </c>
      <c r="C3" s="19"/>
      <c r="D3" s="19"/>
      <c r="E3" s="19"/>
      <c r="F3" s="19"/>
      <c r="G3" s="19"/>
    </row>
    <row r="4" spans="1:10" ht="15.75" customHeight="1">
      <c r="B4" s="1"/>
      <c r="C4" s="1"/>
      <c r="D4" s="2"/>
      <c r="E4" s="2"/>
      <c r="F4" s="1"/>
      <c r="G4" s="1"/>
      <c r="H4" s="1"/>
      <c r="I4" s="1"/>
      <c r="J4" s="1"/>
    </row>
    <row r="6" spans="1:10" ht="77.25" customHeight="1">
      <c r="A6" s="11" t="s">
        <v>67</v>
      </c>
      <c r="B6" s="13" t="s">
        <v>0</v>
      </c>
      <c r="C6" s="20" t="s">
        <v>74</v>
      </c>
      <c r="D6" s="12" t="s">
        <v>1</v>
      </c>
      <c r="E6" s="12" t="s">
        <v>2</v>
      </c>
      <c r="F6" s="12" t="s">
        <v>62</v>
      </c>
      <c r="G6" s="12" t="s">
        <v>63</v>
      </c>
    </row>
    <row r="7" spans="1:10" s="3" customFormat="1" ht="37.5">
      <c r="A7" s="14">
        <v>1</v>
      </c>
      <c r="B7" s="15" t="s">
        <v>3</v>
      </c>
      <c r="C7" s="15" t="s">
        <v>75</v>
      </c>
      <c r="D7" s="4" t="s">
        <v>4</v>
      </c>
      <c r="E7" s="4">
        <f>F7+G7</f>
        <v>600</v>
      </c>
      <c r="F7" s="4">
        <f>100*3</f>
        <v>300</v>
      </c>
      <c r="G7" s="4">
        <f>100*3</f>
        <v>300</v>
      </c>
    </row>
    <row r="8" spans="1:10" s="3" customFormat="1" ht="32.450000000000003" customHeight="1">
      <c r="A8" s="14">
        <v>2</v>
      </c>
      <c r="B8" s="15" t="s">
        <v>5</v>
      </c>
      <c r="C8" s="15" t="s">
        <v>76</v>
      </c>
      <c r="D8" s="4" t="s">
        <v>4</v>
      </c>
      <c r="E8" s="4">
        <f>F8+G8</f>
        <v>210</v>
      </c>
      <c r="F8" s="4">
        <f>40*3</f>
        <v>120</v>
      </c>
      <c r="G8" s="4">
        <f>30*3</f>
        <v>90</v>
      </c>
    </row>
    <row r="9" spans="1:10" s="3" customFormat="1" ht="37.5" customHeight="1">
      <c r="A9" s="14">
        <v>3</v>
      </c>
      <c r="B9" s="15" t="s">
        <v>6</v>
      </c>
      <c r="C9" s="15" t="s">
        <v>76</v>
      </c>
      <c r="D9" s="4" t="s">
        <v>4</v>
      </c>
      <c r="E9" s="4">
        <f>F9+G9</f>
        <v>3000</v>
      </c>
      <c r="F9" s="4">
        <f>1000*3</f>
        <v>3000</v>
      </c>
      <c r="G9" s="4"/>
    </row>
    <row r="10" spans="1:10" s="3" customFormat="1" ht="56.25" customHeight="1">
      <c r="A10" s="14">
        <v>4</v>
      </c>
      <c r="B10" s="15" t="s">
        <v>7</v>
      </c>
      <c r="C10" s="15" t="s">
        <v>76</v>
      </c>
      <c r="D10" s="4" t="s">
        <v>4</v>
      </c>
      <c r="E10" s="4">
        <f>F10+G10</f>
        <v>15</v>
      </c>
      <c r="F10" s="4">
        <f>5*3</f>
        <v>15</v>
      </c>
      <c r="G10" s="4"/>
    </row>
    <row r="11" spans="1:10" s="3" customFormat="1" ht="18" customHeight="1">
      <c r="A11" s="14">
        <v>5</v>
      </c>
      <c r="B11" s="15" t="s">
        <v>8</v>
      </c>
      <c r="C11" s="15" t="s">
        <v>77</v>
      </c>
      <c r="D11" s="4" t="s">
        <v>4</v>
      </c>
      <c r="E11" s="4">
        <f>F11+G11</f>
        <v>3</v>
      </c>
      <c r="F11" s="4">
        <v>3</v>
      </c>
      <c r="G11" s="4"/>
    </row>
    <row r="12" spans="1:10" s="3" customFormat="1" ht="39" customHeight="1">
      <c r="A12" s="14">
        <v>6</v>
      </c>
      <c r="B12" s="16" t="s">
        <v>9</v>
      </c>
      <c r="C12" s="16" t="s">
        <v>78</v>
      </c>
      <c r="D12" s="4" t="s">
        <v>4</v>
      </c>
      <c r="E12" s="4">
        <f>F12+G12</f>
        <v>150</v>
      </c>
      <c r="F12" s="4">
        <f>50*3</f>
        <v>150</v>
      </c>
      <c r="G12" s="4"/>
    </row>
    <row r="13" spans="1:10" s="3" customFormat="1" ht="18" customHeight="1">
      <c r="A13" s="14">
        <v>7</v>
      </c>
      <c r="B13" s="15" t="s">
        <v>10</v>
      </c>
      <c r="C13" s="15" t="s">
        <v>79</v>
      </c>
      <c r="D13" s="4" t="s">
        <v>4</v>
      </c>
      <c r="E13" s="4">
        <f>F13+G13</f>
        <v>12000</v>
      </c>
      <c r="F13" s="4">
        <f>2000*3</f>
        <v>6000</v>
      </c>
      <c r="G13" s="4">
        <f>2000*3</f>
        <v>6000</v>
      </c>
    </row>
    <row r="14" spans="1:10" s="3" customFormat="1" ht="18.75">
      <c r="A14" s="14">
        <v>8</v>
      </c>
      <c r="B14" s="15" t="s">
        <v>11</v>
      </c>
      <c r="C14" s="15" t="s">
        <v>80</v>
      </c>
      <c r="D14" s="4" t="s">
        <v>4</v>
      </c>
      <c r="E14" s="4">
        <f>F14+G14</f>
        <v>600</v>
      </c>
      <c r="F14" s="4">
        <f>100*3</f>
        <v>300</v>
      </c>
      <c r="G14" s="4">
        <f>100*3</f>
        <v>300</v>
      </c>
    </row>
    <row r="15" spans="1:10" s="3" customFormat="1" ht="18" customHeight="1">
      <c r="A15" s="14">
        <v>9</v>
      </c>
      <c r="B15" s="15" t="s">
        <v>12</v>
      </c>
      <c r="C15" s="15" t="s">
        <v>81</v>
      </c>
      <c r="D15" s="4" t="s">
        <v>13</v>
      </c>
      <c r="E15" s="4">
        <f>F15+G15</f>
        <v>15</v>
      </c>
      <c r="F15" s="4">
        <f>2*3</f>
        <v>6</v>
      </c>
      <c r="G15" s="4">
        <f>3*3</f>
        <v>9</v>
      </c>
    </row>
    <row r="16" spans="1:10" s="3" customFormat="1" ht="55.5" customHeight="1">
      <c r="A16" s="14">
        <v>10</v>
      </c>
      <c r="B16" s="15" t="s">
        <v>14</v>
      </c>
      <c r="C16" s="15"/>
      <c r="D16" s="4" t="s">
        <v>4</v>
      </c>
      <c r="E16" s="4">
        <f>F16+G16</f>
        <v>6000</v>
      </c>
      <c r="F16" s="4">
        <f>1000*3</f>
        <v>3000</v>
      </c>
      <c r="G16" s="4">
        <f>1000*3</f>
        <v>3000</v>
      </c>
    </row>
    <row r="17" spans="1:15" s="3" customFormat="1" ht="18.75">
      <c r="A17" s="14">
        <v>11</v>
      </c>
      <c r="B17" s="16" t="s">
        <v>15</v>
      </c>
      <c r="C17" s="16" t="s">
        <v>82</v>
      </c>
      <c r="D17" s="4" t="s">
        <v>4</v>
      </c>
      <c r="E17" s="4">
        <f>F17+G17</f>
        <v>10500</v>
      </c>
      <c r="F17" s="4">
        <f>3*2500</f>
        <v>7500</v>
      </c>
      <c r="G17" s="4">
        <f>3*1000</f>
        <v>3000</v>
      </c>
    </row>
    <row r="18" spans="1:15" s="3" customFormat="1" ht="18" customHeight="1">
      <c r="A18" s="14">
        <v>12</v>
      </c>
      <c r="B18" s="16" t="s">
        <v>16</v>
      </c>
      <c r="C18" s="16" t="s">
        <v>82</v>
      </c>
      <c r="D18" s="4" t="s">
        <v>4</v>
      </c>
      <c r="E18" s="4">
        <f>F18+G18</f>
        <v>4500</v>
      </c>
      <c r="F18" s="4">
        <f>3*1000</f>
        <v>3000</v>
      </c>
      <c r="G18" s="4">
        <f>3*500</f>
        <v>1500</v>
      </c>
    </row>
    <row r="19" spans="1:15" s="3" customFormat="1" ht="18" customHeight="1">
      <c r="A19" s="14">
        <v>13</v>
      </c>
      <c r="B19" s="16" t="s">
        <v>17</v>
      </c>
      <c r="C19" s="16" t="s">
        <v>82</v>
      </c>
      <c r="D19" s="4" t="s">
        <v>4</v>
      </c>
      <c r="E19" s="4">
        <f>F19+G19</f>
        <v>3000</v>
      </c>
      <c r="F19" s="4">
        <f>3*500</f>
        <v>1500</v>
      </c>
      <c r="G19" s="4">
        <f>3*500</f>
        <v>1500</v>
      </c>
    </row>
    <row r="20" spans="1:15" s="3" customFormat="1" ht="18" customHeight="1">
      <c r="A20" s="14">
        <v>14</v>
      </c>
      <c r="B20" s="15" t="s">
        <v>68</v>
      </c>
      <c r="C20" s="15" t="s">
        <v>83</v>
      </c>
      <c r="D20" s="4" t="s">
        <v>18</v>
      </c>
      <c r="E20" s="4">
        <v>6000</v>
      </c>
      <c r="F20" s="4">
        <v>6000</v>
      </c>
      <c r="G20" s="4"/>
    </row>
    <row r="21" spans="1:15" s="3" customFormat="1" ht="18" customHeight="1">
      <c r="A21" s="14">
        <v>15</v>
      </c>
      <c r="B21" s="15" t="s">
        <v>71</v>
      </c>
      <c r="C21" s="15" t="s">
        <v>83</v>
      </c>
      <c r="D21" s="4" t="s">
        <v>18</v>
      </c>
      <c r="E21" s="4">
        <v>4500</v>
      </c>
      <c r="F21" s="4"/>
      <c r="G21" s="4">
        <f>3*1500</f>
        <v>4500</v>
      </c>
    </row>
    <row r="22" spans="1:15" s="3" customFormat="1" ht="18" customHeight="1">
      <c r="A22" s="14">
        <v>16</v>
      </c>
      <c r="B22" s="15" t="s">
        <v>69</v>
      </c>
      <c r="C22" s="15" t="s">
        <v>83</v>
      </c>
      <c r="D22" s="4" t="s">
        <v>18</v>
      </c>
      <c r="E22" s="4">
        <v>2000</v>
      </c>
      <c r="F22" s="4">
        <v>2000</v>
      </c>
      <c r="G22" s="4"/>
    </row>
    <row r="23" spans="1:15" s="3" customFormat="1" ht="18" customHeight="1">
      <c r="A23" s="14">
        <v>17</v>
      </c>
      <c r="B23" s="15" t="s">
        <v>72</v>
      </c>
      <c r="C23" s="15" t="s">
        <v>83</v>
      </c>
      <c r="D23" s="4" t="s">
        <v>18</v>
      </c>
      <c r="E23" s="4">
        <v>1000</v>
      </c>
      <c r="F23" s="4">
        <f>3*500</f>
        <v>1500</v>
      </c>
      <c r="G23" s="4">
        <f>3*500</f>
        <v>1500</v>
      </c>
      <c r="H23" s="8"/>
      <c r="I23" s="8"/>
      <c r="J23" s="8"/>
      <c r="K23" s="8"/>
      <c r="L23" s="8"/>
      <c r="M23" s="8"/>
      <c r="N23" s="9"/>
      <c r="O23" s="9"/>
    </row>
    <row r="24" spans="1:15" s="3" customFormat="1" ht="18" customHeight="1">
      <c r="A24" s="14">
        <v>18</v>
      </c>
      <c r="B24" s="15" t="s">
        <v>70</v>
      </c>
      <c r="C24" s="15" t="s">
        <v>83</v>
      </c>
      <c r="D24" s="4" t="s">
        <v>18</v>
      </c>
      <c r="E24" s="4">
        <v>2000</v>
      </c>
      <c r="F24" s="4">
        <v>1000</v>
      </c>
      <c r="G24" s="4">
        <v>1000</v>
      </c>
      <c r="H24" s="8"/>
      <c r="I24" s="8"/>
      <c r="J24" s="8"/>
      <c r="K24" s="8"/>
      <c r="L24" s="8"/>
      <c r="M24" s="8"/>
      <c r="N24" s="9"/>
      <c r="O24" s="9"/>
    </row>
    <row r="25" spans="1:15" s="3" customFormat="1" ht="33.75" customHeight="1">
      <c r="A25" s="14">
        <v>19</v>
      </c>
      <c r="B25" s="15" t="s">
        <v>73</v>
      </c>
      <c r="C25" s="15" t="s">
        <v>83</v>
      </c>
      <c r="D25" s="4" t="s">
        <v>18</v>
      </c>
      <c r="E25" s="4">
        <v>1000</v>
      </c>
      <c r="F25" s="4">
        <f>3*500</f>
        <v>1500</v>
      </c>
      <c r="G25" s="4">
        <f>3*500</f>
        <v>1500</v>
      </c>
    </row>
    <row r="26" spans="1:15" s="3" customFormat="1" ht="33.75" customHeight="1">
      <c r="A26" s="14">
        <v>20</v>
      </c>
      <c r="B26" s="15" t="s">
        <v>19</v>
      </c>
      <c r="C26" s="15" t="s">
        <v>83</v>
      </c>
      <c r="D26" s="4" t="s">
        <v>18</v>
      </c>
      <c r="E26" s="4">
        <f>F26+G26</f>
        <v>1500</v>
      </c>
      <c r="F26" s="4">
        <f>3*250</f>
        <v>750</v>
      </c>
      <c r="G26" s="4">
        <f>3*250</f>
        <v>750</v>
      </c>
    </row>
    <row r="27" spans="1:15" s="3" customFormat="1" ht="33.75" customHeight="1">
      <c r="A27" s="14">
        <v>21</v>
      </c>
      <c r="B27" s="15" t="s">
        <v>20</v>
      </c>
      <c r="C27" s="15" t="s">
        <v>83</v>
      </c>
      <c r="D27" s="4" t="s">
        <v>18</v>
      </c>
      <c r="E27" s="4">
        <f>F27+G27</f>
        <v>1500</v>
      </c>
      <c r="F27" s="4">
        <f>3*250</f>
        <v>750</v>
      </c>
      <c r="G27" s="4">
        <f>3*250</f>
        <v>750</v>
      </c>
    </row>
    <row r="28" spans="1:15" s="3" customFormat="1" ht="18.75">
      <c r="A28" s="14">
        <v>22</v>
      </c>
      <c r="B28" s="15" t="s">
        <v>21</v>
      </c>
      <c r="C28" s="15" t="s">
        <v>84</v>
      </c>
      <c r="D28" s="4" t="s">
        <v>18</v>
      </c>
      <c r="E28" s="4">
        <f>F28+G28</f>
        <v>6000</v>
      </c>
      <c r="F28" s="4">
        <f>3*1000</f>
        <v>3000</v>
      </c>
      <c r="G28" s="4">
        <f>3*1000</f>
        <v>3000</v>
      </c>
    </row>
    <row r="29" spans="1:15" s="3" customFormat="1" ht="37.5">
      <c r="A29" s="14">
        <v>23</v>
      </c>
      <c r="B29" s="15" t="s">
        <v>22</v>
      </c>
      <c r="C29" s="15" t="s">
        <v>85</v>
      </c>
      <c r="D29" s="4" t="s">
        <v>23</v>
      </c>
      <c r="E29" s="4">
        <f>F29+G29</f>
        <v>3</v>
      </c>
      <c r="F29" s="4">
        <v>3</v>
      </c>
      <c r="G29" s="4"/>
    </row>
    <row r="30" spans="1:15" s="3" customFormat="1" ht="44.25" customHeight="1">
      <c r="A30" s="14">
        <v>24</v>
      </c>
      <c r="B30" s="15" t="s">
        <v>24</v>
      </c>
      <c r="C30" s="15" t="s">
        <v>85</v>
      </c>
      <c r="D30" s="4" t="s">
        <v>23</v>
      </c>
      <c r="E30" s="4">
        <f>F30+G30</f>
        <v>15</v>
      </c>
      <c r="F30" s="4">
        <f>3*3</f>
        <v>9</v>
      </c>
      <c r="G30" s="4">
        <f>3*2</f>
        <v>6</v>
      </c>
    </row>
    <row r="31" spans="1:15" s="3" customFormat="1" ht="18" customHeight="1">
      <c r="A31" s="14">
        <v>25</v>
      </c>
      <c r="B31" s="15" t="s">
        <v>25</v>
      </c>
      <c r="C31" s="15" t="s">
        <v>86</v>
      </c>
      <c r="D31" s="4" t="s">
        <v>4</v>
      </c>
      <c r="E31" s="4">
        <f>F31+G31</f>
        <v>45</v>
      </c>
      <c r="F31" s="4">
        <f>3*10</f>
        <v>30</v>
      </c>
      <c r="G31" s="4">
        <f>3*5</f>
        <v>15</v>
      </c>
    </row>
    <row r="32" spans="1:15" s="3" customFormat="1" ht="37.5">
      <c r="A32" s="14">
        <v>26</v>
      </c>
      <c r="B32" s="15" t="s">
        <v>26</v>
      </c>
      <c r="C32" s="15" t="s">
        <v>86</v>
      </c>
      <c r="D32" s="4" t="s">
        <v>4</v>
      </c>
      <c r="E32" s="4">
        <f>F32+G32</f>
        <v>180</v>
      </c>
      <c r="F32" s="4">
        <f>3*30</f>
        <v>90</v>
      </c>
      <c r="G32" s="4">
        <f>3*30</f>
        <v>90</v>
      </c>
    </row>
    <row r="33" spans="1:7" s="3" customFormat="1" ht="62.85" customHeight="1">
      <c r="A33" s="14">
        <v>27</v>
      </c>
      <c r="B33" s="15" t="s">
        <v>27</v>
      </c>
      <c r="C33" s="15" t="s">
        <v>86</v>
      </c>
      <c r="D33" s="4" t="s">
        <v>4</v>
      </c>
      <c r="E33" s="4">
        <f>F33+G33</f>
        <v>3000</v>
      </c>
      <c r="F33" s="4"/>
      <c r="G33" s="4">
        <f>3*1000</f>
        <v>3000</v>
      </c>
    </row>
    <row r="34" spans="1:7" s="3" customFormat="1" ht="18" customHeight="1">
      <c r="A34" s="14">
        <v>28</v>
      </c>
      <c r="B34" s="15" t="s">
        <v>28</v>
      </c>
      <c r="C34" s="15" t="s">
        <v>87</v>
      </c>
      <c r="D34" s="4" t="s">
        <v>4</v>
      </c>
      <c r="E34" s="4">
        <f>F34+G34</f>
        <v>120</v>
      </c>
      <c r="F34" s="4">
        <f>3*30</f>
        <v>90</v>
      </c>
      <c r="G34" s="4">
        <f>3*10</f>
        <v>30</v>
      </c>
    </row>
    <row r="35" spans="1:7" s="3" customFormat="1" ht="18.75">
      <c r="A35" s="14">
        <v>29</v>
      </c>
      <c r="B35" s="15" t="s">
        <v>29</v>
      </c>
      <c r="C35" s="15" t="s">
        <v>88</v>
      </c>
      <c r="D35" s="4" t="s">
        <v>4</v>
      </c>
      <c r="E35" s="4">
        <f>F35+G35</f>
        <v>60</v>
      </c>
      <c r="F35" s="4">
        <f>3*20</f>
        <v>60</v>
      </c>
      <c r="G35" s="4"/>
    </row>
    <row r="36" spans="1:7" s="3" customFormat="1" ht="18" customHeight="1">
      <c r="A36" s="14">
        <v>30</v>
      </c>
      <c r="B36" s="15" t="s">
        <v>30</v>
      </c>
      <c r="C36" s="15" t="s">
        <v>89</v>
      </c>
      <c r="D36" s="4" t="s">
        <v>31</v>
      </c>
      <c r="E36" s="4">
        <f>F36+G36</f>
        <v>6</v>
      </c>
      <c r="F36" s="4">
        <v>6</v>
      </c>
      <c r="G36" s="4"/>
    </row>
    <row r="37" spans="1:7" s="3" customFormat="1" ht="76.900000000000006" customHeight="1">
      <c r="A37" s="14">
        <v>31</v>
      </c>
      <c r="B37" s="15" t="s">
        <v>32</v>
      </c>
      <c r="C37" s="15" t="s">
        <v>90</v>
      </c>
      <c r="D37" s="4" t="s">
        <v>13</v>
      </c>
      <c r="E37" s="4">
        <f>F37+G37</f>
        <v>300</v>
      </c>
      <c r="F37" s="4">
        <f>3*50</f>
        <v>150</v>
      </c>
      <c r="G37" s="4">
        <f>3*50</f>
        <v>150</v>
      </c>
    </row>
    <row r="38" spans="1:7" s="3" customFormat="1" ht="42" customHeight="1">
      <c r="A38" s="14">
        <v>32</v>
      </c>
      <c r="B38" s="15" t="s">
        <v>33</v>
      </c>
      <c r="C38" s="15" t="s">
        <v>79</v>
      </c>
      <c r="D38" s="4" t="s">
        <v>4</v>
      </c>
      <c r="E38" s="4">
        <f>F38+G38</f>
        <v>15</v>
      </c>
      <c r="F38" s="4">
        <v>15</v>
      </c>
      <c r="G38" s="4"/>
    </row>
    <row r="39" spans="1:7" s="3" customFormat="1" ht="18.75">
      <c r="A39" s="14">
        <v>33</v>
      </c>
      <c r="B39" s="15" t="s">
        <v>34</v>
      </c>
      <c r="C39" s="15" t="s">
        <v>91</v>
      </c>
      <c r="D39" s="4" t="s">
        <v>4</v>
      </c>
      <c r="E39" s="4">
        <f>F39+G39</f>
        <v>30</v>
      </c>
      <c r="F39" s="4">
        <f>3*10</f>
        <v>30</v>
      </c>
      <c r="G39" s="4"/>
    </row>
    <row r="40" spans="1:7" s="3" customFormat="1" ht="27" customHeight="1">
      <c r="A40" s="14">
        <v>34</v>
      </c>
      <c r="B40" s="15" t="s">
        <v>35</v>
      </c>
      <c r="C40" s="15" t="s">
        <v>92</v>
      </c>
      <c r="D40" s="4" t="s">
        <v>4</v>
      </c>
      <c r="E40" s="4">
        <f>F40+G40</f>
        <v>300</v>
      </c>
      <c r="F40" s="4">
        <f>3*100</f>
        <v>300</v>
      </c>
      <c r="G40" s="4"/>
    </row>
    <row r="41" spans="1:7" s="3" customFormat="1" ht="18.75">
      <c r="A41" s="14">
        <v>35</v>
      </c>
      <c r="B41" s="15" t="s">
        <v>36</v>
      </c>
      <c r="C41" s="15" t="s">
        <v>93</v>
      </c>
      <c r="D41" s="4" t="s">
        <v>37</v>
      </c>
      <c r="E41" s="4">
        <f>F41+G41</f>
        <v>3</v>
      </c>
      <c r="F41" s="4">
        <f>3*1</f>
        <v>3</v>
      </c>
      <c r="G41" s="4"/>
    </row>
    <row r="42" spans="1:7" s="3" customFormat="1" ht="18.75">
      <c r="A42" s="14">
        <v>36</v>
      </c>
      <c r="B42" s="15" t="s">
        <v>38</v>
      </c>
      <c r="C42" s="15" t="s">
        <v>93</v>
      </c>
      <c r="D42" s="4" t="s">
        <v>37</v>
      </c>
      <c r="E42" s="4">
        <f>F42+G42</f>
        <v>3</v>
      </c>
      <c r="F42" s="4">
        <v>3</v>
      </c>
      <c r="G42" s="4"/>
    </row>
    <row r="43" spans="1:7" s="3" customFormat="1" ht="29.65" customHeight="1">
      <c r="A43" s="14">
        <v>37</v>
      </c>
      <c r="B43" s="15" t="s">
        <v>39</v>
      </c>
      <c r="C43" s="15" t="s">
        <v>94</v>
      </c>
      <c r="D43" s="4" t="s">
        <v>4</v>
      </c>
      <c r="E43" s="4">
        <f>F43+G43</f>
        <v>90</v>
      </c>
      <c r="F43" s="4">
        <f>3*20</f>
        <v>60</v>
      </c>
      <c r="G43" s="4">
        <f>3*10</f>
        <v>30</v>
      </c>
    </row>
    <row r="44" spans="1:7" s="3" customFormat="1" ht="18.75">
      <c r="A44" s="14">
        <v>38</v>
      </c>
      <c r="B44" s="15" t="s">
        <v>40</v>
      </c>
      <c r="C44" s="15" t="s">
        <v>96</v>
      </c>
      <c r="D44" s="4" t="s">
        <v>4</v>
      </c>
      <c r="E44" s="4">
        <f>F44+G44</f>
        <v>45</v>
      </c>
      <c r="F44" s="4">
        <f>3*15</f>
        <v>45</v>
      </c>
      <c r="G44" s="4"/>
    </row>
    <row r="45" spans="1:7" s="3" customFormat="1" ht="18.75">
      <c r="A45" s="14">
        <v>39</v>
      </c>
      <c r="B45" s="15" t="s">
        <v>41</v>
      </c>
      <c r="C45" s="15" t="s">
        <v>95</v>
      </c>
      <c r="D45" s="4" t="s">
        <v>4</v>
      </c>
      <c r="E45" s="4">
        <f>F45+G45</f>
        <v>9</v>
      </c>
      <c r="F45" s="4">
        <v>6</v>
      </c>
      <c r="G45" s="4">
        <v>3</v>
      </c>
    </row>
    <row r="46" spans="1:7" s="3" customFormat="1" ht="18.75">
      <c r="A46" s="14">
        <v>40</v>
      </c>
      <c r="B46" s="15" t="s">
        <v>42</v>
      </c>
      <c r="C46" s="15" t="s">
        <v>91</v>
      </c>
      <c r="D46" s="4" t="s">
        <v>37</v>
      </c>
      <c r="E46" s="4">
        <f>F46+G46</f>
        <v>3</v>
      </c>
      <c r="F46" s="4">
        <v>3</v>
      </c>
      <c r="G46" s="4"/>
    </row>
    <row r="47" spans="1:7" s="3" customFormat="1" ht="33" customHeight="1">
      <c r="A47" s="14">
        <v>41</v>
      </c>
      <c r="B47" s="15" t="s">
        <v>43</v>
      </c>
      <c r="C47" s="15" t="s">
        <v>91</v>
      </c>
      <c r="D47" s="4" t="s">
        <v>37</v>
      </c>
      <c r="E47" s="4">
        <f>F47+G47</f>
        <v>3</v>
      </c>
      <c r="F47" s="4"/>
      <c r="G47" s="4">
        <v>3</v>
      </c>
    </row>
    <row r="48" spans="1:7" s="3" customFormat="1" ht="18.75">
      <c r="A48" s="14">
        <v>42</v>
      </c>
      <c r="B48" s="15" t="s">
        <v>44</v>
      </c>
      <c r="C48" s="15" t="s">
        <v>91</v>
      </c>
      <c r="D48" s="4" t="s">
        <v>4</v>
      </c>
      <c r="E48" s="4">
        <f>F48+G48</f>
        <v>3</v>
      </c>
      <c r="F48" s="4">
        <v>3</v>
      </c>
      <c r="G48" s="4"/>
    </row>
    <row r="49" spans="1:7" s="3" customFormat="1" ht="18.75">
      <c r="A49" s="14">
        <v>43</v>
      </c>
      <c r="B49" s="15" t="s">
        <v>45</v>
      </c>
      <c r="C49" s="15" t="s">
        <v>97</v>
      </c>
      <c r="D49" s="4" t="s">
        <v>4</v>
      </c>
      <c r="E49" s="4">
        <f>F49+G49</f>
        <v>900</v>
      </c>
      <c r="F49" s="4">
        <f>3*200</f>
        <v>600</v>
      </c>
      <c r="G49" s="4">
        <f>3*100</f>
        <v>300</v>
      </c>
    </row>
    <row r="50" spans="1:7" s="3" customFormat="1" ht="18.75">
      <c r="A50" s="14">
        <v>44</v>
      </c>
      <c r="B50" s="15" t="s">
        <v>46</v>
      </c>
      <c r="C50" s="15" t="s">
        <v>98</v>
      </c>
      <c r="D50" s="4" t="s">
        <v>31</v>
      </c>
      <c r="E50" s="4">
        <f>F50+G50</f>
        <v>15</v>
      </c>
      <c r="F50" s="4">
        <f>3*5</f>
        <v>15</v>
      </c>
      <c r="G50" s="4"/>
    </row>
    <row r="51" spans="1:7" s="3" customFormat="1" ht="18.75">
      <c r="A51" s="14">
        <v>45</v>
      </c>
      <c r="B51" s="15" t="s">
        <v>47</v>
      </c>
      <c r="C51" s="15" t="s">
        <v>98</v>
      </c>
      <c r="D51" s="4" t="s">
        <v>4</v>
      </c>
      <c r="E51" s="4">
        <f>F51+G51</f>
        <v>45</v>
      </c>
      <c r="F51" s="4">
        <f>3*15</f>
        <v>45</v>
      </c>
      <c r="G51" s="4"/>
    </row>
    <row r="52" spans="1:7" s="3" customFormat="1" ht="18" customHeight="1">
      <c r="A52" s="14">
        <v>46</v>
      </c>
      <c r="B52" s="15" t="s">
        <v>48</v>
      </c>
      <c r="C52" s="15" t="s">
        <v>99</v>
      </c>
      <c r="D52" s="4" t="s">
        <v>4</v>
      </c>
      <c r="E52" s="4">
        <f>F52+G52</f>
        <v>6</v>
      </c>
      <c r="F52" s="4">
        <v>3</v>
      </c>
      <c r="G52" s="4">
        <v>3</v>
      </c>
    </row>
    <row r="53" spans="1:7" s="3" customFormat="1" ht="18" customHeight="1">
      <c r="A53" s="14">
        <v>47</v>
      </c>
      <c r="B53" s="15" t="s">
        <v>49</v>
      </c>
      <c r="C53" s="15" t="s">
        <v>99</v>
      </c>
      <c r="D53" s="4" t="s">
        <v>4</v>
      </c>
      <c r="E53" s="4">
        <f>F53+G53</f>
        <v>6</v>
      </c>
      <c r="F53" s="4">
        <v>3</v>
      </c>
      <c r="G53" s="4">
        <v>3</v>
      </c>
    </row>
    <row r="54" spans="1:7" s="3" customFormat="1" ht="37.5">
      <c r="A54" s="14">
        <v>48</v>
      </c>
      <c r="B54" s="15" t="s">
        <v>50</v>
      </c>
      <c r="C54" s="15" t="s">
        <v>99</v>
      </c>
      <c r="D54" s="4" t="s">
        <v>4</v>
      </c>
      <c r="E54" s="4">
        <f>F54+G54</f>
        <v>6</v>
      </c>
      <c r="F54" s="4">
        <v>6</v>
      </c>
      <c r="G54" s="4"/>
    </row>
    <row r="55" spans="1:7" s="3" customFormat="1" ht="18.75">
      <c r="A55" s="14">
        <v>49</v>
      </c>
      <c r="B55" s="15" t="s">
        <v>51</v>
      </c>
      <c r="C55" s="15" t="s">
        <v>100</v>
      </c>
      <c r="D55" s="4" t="s">
        <v>23</v>
      </c>
      <c r="E55" s="4">
        <f>F55+G55</f>
        <v>3</v>
      </c>
      <c r="F55" s="4">
        <v>3</v>
      </c>
      <c r="G55" s="4"/>
    </row>
    <row r="56" spans="1:7" s="3" customFormat="1" ht="18.75">
      <c r="A56" s="14">
        <v>50</v>
      </c>
      <c r="B56" s="15" t="s">
        <v>52</v>
      </c>
      <c r="C56" s="15" t="s">
        <v>101</v>
      </c>
      <c r="D56" s="4" t="s">
        <v>23</v>
      </c>
      <c r="E56" s="4">
        <f>F56+G56</f>
        <v>3</v>
      </c>
      <c r="F56" s="4">
        <v>3</v>
      </c>
      <c r="G56" s="4"/>
    </row>
    <row r="57" spans="1:7" s="3" customFormat="1" ht="18" customHeight="1">
      <c r="A57" s="14">
        <v>51</v>
      </c>
      <c r="B57" s="15" t="s">
        <v>53</v>
      </c>
      <c r="C57" s="15" t="s">
        <v>99</v>
      </c>
      <c r="D57" s="4" t="s">
        <v>4</v>
      </c>
      <c r="E57" s="4">
        <f>F57+G57</f>
        <v>9</v>
      </c>
      <c r="F57" s="4">
        <v>9</v>
      </c>
      <c r="G57" s="4"/>
    </row>
    <row r="58" spans="1:7" s="3" customFormat="1" ht="18.75">
      <c r="A58" s="14">
        <v>52</v>
      </c>
      <c r="B58" s="15" t="s">
        <v>54</v>
      </c>
      <c r="C58" s="15" t="s">
        <v>102</v>
      </c>
      <c r="D58" s="4" t="s">
        <v>4</v>
      </c>
      <c r="E58" s="4">
        <f>F58+G58</f>
        <v>3000</v>
      </c>
      <c r="F58" s="4">
        <v>1500</v>
      </c>
      <c r="G58" s="4">
        <v>1500</v>
      </c>
    </row>
    <row r="59" spans="1:7" s="3" customFormat="1" ht="18.75">
      <c r="A59" s="14">
        <v>53</v>
      </c>
      <c r="B59" s="15" t="s">
        <v>55</v>
      </c>
      <c r="C59" s="15" t="s">
        <v>103</v>
      </c>
      <c r="D59" s="4" t="s">
        <v>56</v>
      </c>
      <c r="E59" s="4">
        <f>F59+G59</f>
        <v>9000</v>
      </c>
      <c r="F59" s="4">
        <v>6000</v>
      </c>
      <c r="G59" s="4">
        <v>3000</v>
      </c>
    </row>
    <row r="60" spans="1:7" s="3" customFormat="1" ht="18" customHeight="1">
      <c r="A60" s="14">
        <v>54</v>
      </c>
      <c r="B60" s="15" t="s">
        <v>57</v>
      </c>
      <c r="C60" s="15" t="s">
        <v>102</v>
      </c>
      <c r="D60" s="4" t="s">
        <v>4</v>
      </c>
      <c r="E60" s="4">
        <f>F60+G60</f>
        <v>9000</v>
      </c>
      <c r="F60" s="4">
        <v>6000</v>
      </c>
      <c r="G60" s="4">
        <v>3000</v>
      </c>
    </row>
    <row r="61" spans="1:7" s="3" customFormat="1" ht="18" customHeight="1">
      <c r="A61" s="14">
        <v>55</v>
      </c>
      <c r="B61" s="15" t="s">
        <v>58</v>
      </c>
      <c r="C61" s="15" t="s">
        <v>104</v>
      </c>
      <c r="D61" s="4" t="s">
        <v>31</v>
      </c>
      <c r="E61" s="4">
        <f>F61+G61</f>
        <v>9000</v>
      </c>
      <c r="F61" s="4">
        <v>6000</v>
      </c>
      <c r="G61" s="4">
        <v>3000</v>
      </c>
    </row>
    <row r="62" spans="1:7" s="3" customFormat="1" ht="18" customHeight="1">
      <c r="A62" s="14">
        <v>56</v>
      </c>
      <c r="B62" s="15" t="s">
        <v>59</v>
      </c>
      <c r="C62" s="15" t="s">
        <v>102</v>
      </c>
      <c r="D62" s="4" t="s">
        <v>4</v>
      </c>
      <c r="E62" s="4">
        <f>F62+G62</f>
        <v>9000</v>
      </c>
      <c r="F62" s="4">
        <v>6000</v>
      </c>
      <c r="G62" s="4">
        <v>3000</v>
      </c>
    </row>
    <row r="63" spans="1:7" s="3" customFormat="1" ht="37.5">
      <c r="A63" s="14">
        <v>57</v>
      </c>
      <c r="B63" s="17" t="s">
        <v>61</v>
      </c>
      <c r="C63" s="17" t="s">
        <v>105</v>
      </c>
      <c r="D63" s="4" t="s">
        <v>4</v>
      </c>
      <c r="E63" s="4">
        <f>F63+G63</f>
        <v>2</v>
      </c>
      <c r="F63" s="4">
        <v>2</v>
      </c>
      <c r="G63" s="4"/>
    </row>
    <row r="64" spans="1:7" s="3" customFormat="1" ht="18.75">
      <c r="B64" s="5"/>
      <c r="C64" s="5"/>
      <c r="D64" s="5"/>
      <c r="E64" s="5"/>
      <c r="F64" s="5"/>
      <c r="G64" s="5"/>
    </row>
    <row r="65" spans="2:13" s="3" customFormat="1" ht="18.75">
      <c r="B65" s="6"/>
      <c r="C65" s="6"/>
      <c r="D65" s="5"/>
      <c r="E65" s="5"/>
      <c r="F65" s="5"/>
      <c r="G65" s="5"/>
    </row>
    <row r="66" spans="2:13" s="3" customFormat="1" ht="18.75">
      <c r="B66" s="6"/>
      <c r="C66" s="6"/>
      <c r="D66" s="5"/>
      <c r="E66" s="5"/>
      <c r="F66" s="5"/>
      <c r="G66" s="5"/>
    </row>
    <row r="67" spans="2:13" s="3" customFormat="1" ht="18.75">
      <c r="B67" s="5"/>
      <c r="C67" s="5"/>
      <c r="D67" s="5"/>
      <c r="E67" s="5"/>
      <c r="F67" s="5"/>
      <c r="G67" s="5"/>
    </row>
    <row r="68" spans="2:13" s="3" customFormat="1" ht="18.75">
      <c r="B68" s="5"/>
      <c r="C68" s="5"/>
      <c r="D68" s="5"/>
      <c r="E68" s="5"/>
      <c r="F68" s="5"/>
      <c r="G68" s="5"/>
    </row>
    <row r="69" spans="2:13" s="3" customFormat="1"/>
    <row r="70" spans="2:13" s="3" customFormat="1"/>
    <row r="71" spans="2:13" s="3" customFormat="1"/>
    <row r="72" spans="2:13" s="3" customFormat="1"/>
    <row r="73" spans="2:13" s="3" customFormat="1"/>
    <row r="74" spans="2:13">
      <c r="H74" s="3"/>
      <c r="I74" s="3"/>
      <c r="J74" s="3"/>
      <c r="K74" s="3"/>
      <c r="L74" s="3"/>
      <c r="M74" s="3"/>
    </row>
    <row r="76" spans="2:13" ht="15.75">
      <c r="B76" s="7" t="s">
        <v>60</v>
      </c>
      <c r="C76" s="7"/>
    </row>
  </sheetData>
  <mergeCells count="2">
    <mergeCell ref="B2:G2"/>
    <mergeCell ref="B3:G3"/>
  </mergeCells>
  <pageMargins left="0.7" right="0.7" top="0.75" bottom="0.75" header="0.51180555555555496" footer="0.51180555555555496"/>
  <pageSetup paperSize="9" scale="57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Normal="100" workbookViewId="0"/>
  </sheetViews>
  <sheetFormatPr defaultRowHeight="15"/>
  <cols>
    <col min="1" max="1025" width="8.570312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Normal="100" workbookViewId="0"/>
  </sheetViews>
  <sheetFormatPr defaultRowHeight="15"/>
  <cols>
    <col min="1" max="1025" width="8.570312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мед изделия</vt:lpstr>
      <vt:lpstr>Лист2</vt:lpstr>
      <vt:lpstr>Лист3</vt:lpstr>
      <vt:lpstr>'мед изделия'!_GoBack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АНТОНОВА Н.С.</dc:creator>
  <cp:lastModifiedBy>1</cp:lastModifiedBy>
  <cp:revision>5</cp:revision>
  <cp:lastPrinted>2019-11-14T09:13:02Z</cp:lastPrinted>
  <dcterms:created xsi:type="dcterms:W3CDTF">2006-09-28T05:33:49Z</dcterms:created>
  <dcterms:modified xsi:type="dcterms:W3CDTF">2019-11-20T08:15:27Z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